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проекти рішень 2021 рік\проєкт 7 сесії 8 скликання\"/>
    </mc:Choice>
  </mc:AlternateContent>
  <xr:revisionPtr revIDLastSave="0" documentId="13_ncr:1_{92C71570-854B-4F52-8293-2C40D76188D5}" xr6:coauthVersionLast="37" xr6:coauthVersionMax="37" xr10:uidLastSave="{00000000-0000-0000-0000-000000000000}"/>
  <bookViews>
    <workbookView xWindow="240" yWindow="45" windowWidth="15570" windowHeight="9030" xr2:uid="{00000000-000D-0000-FFFF-FFFF00000000}"/>
  </bookViews>
  <sheets>
    <sheet name="Лист1" sheetId="1" r:id="rId1"/>
  </sheets>
  <definedNames>
    <definedName name="_xlnm._FilterDatabase" localSheetId="0" hidden="1">Лист1!$A$8:$AZ$66</definedName>
    <definedName name="_xlnm.Print_Area" localSheetId="0">Лист1!$A$1:$I$73</definedName>
  </definedNames>
  <calcPr calcId="179021"/>
</workbook>
</file>

<file path=xl/calcChain.xml><?xml version="1.0" encoding="utf-8"?>
<calcChain xmlns="http://schemas.openxmlformats.org/spreadsheetml/2006/main">
  <c r="H44" i="1" l="1"/>
  <c r="H38" i="1"/>
  <c r="H21" i="1"/>
  <c r="H14" i="1"/>
  <c r="H52" i="1"/>
  <c r="H58" i="1" l="1"/>
  <c r="H49" i="1"/>
  <c r="H13" i="1" l="1"/>
  <c r="H8" i="1" l="1"/>
  <c r="H42" i="1" l="1"/>
  <c r="H50" i="1" l="1"/>
  <c r="H28" i="1"/>
  <c r="H34" i="1"/>
  <c r="H36" i="1"/>
  <c r="H7" i="1" s="1"/>
  <c r="H61" i="1"/>
  <c r="H63" i="1"/>
  <c r="H48" i="1" l="1"/>
  <c r="H66" i="1" s="1"/>
</calcChain>
</file>

<file path=xl/sharedStrings.xml><?xml version="1.0" encoding="utf-8"?>
<sst xmlns="http://schemas.openxmlformats.org/spreadsheetml/2006/main" count="202" uniqueCount="122">
  <si>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</si>
  <si>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</si>
  <si>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</si>
  <si>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</si>
  <si>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</si>
  <si>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</si>
  <si>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</si>
  <si>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</si>
  <si>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</si>
  <si>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</si>
  <si>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</si>
  <si>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</si>
  <si>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</si>
  <si>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</si>
  <si>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</si>
  <si>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06 Відділ освіти</t>
  </si>
  <si>
    <t>Капітальні видатки (придбання предметів довгострокового використання)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</si>
  <si>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</si>
  <si>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</si>
  <si>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</si>
  <si>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</si>
  <si>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</si>
  <si>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</si>
  <si>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</si>
  <si>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</si>
  <si>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</si>
  <si>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</si>
  <si>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</si>
  <si>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</si>
  <si>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</si>
  <si>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</si>
  <si>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</si>
  <si>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</si>
  <si>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</si>
  <si>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</si>
  <si>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</si>
  <si>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</si>
  <si>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</si>
  <si>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</si>
  <si>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</si>
  <si>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</si>
  <si>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>коштів бюджету розвитку Бучанської міської  територіальної громади  за об’єктами у 2021 році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</si>
  <si>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</si>
  <si>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</si>
  <si>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Розробка проектної документації "Будівництво підземного автомобільного переізду в районі  залізничної станції міста Буча"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</si>
  <si>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</si>
  <si>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</si>
  <si>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</si>
  <si>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</si>
  <si>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</si>
  <si>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</si>
  <si>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Капітальний ремонт щодо покращення енергозбереження будівлі Бучанської загальноосвітньої школи І-ІІІ ступенів №3 по вул.Вокзальна,46-А в м.Буча Київської області (коригування робочого проекту (НКПВУ) (співфінансування)</t>
  </si>
  <si>
    <t>Капітальний ремонт навчально-виховного комплексу "Загальноосвітня школа І ступеня - дошкільний начальний заклад "Берізка" в м.Буча Київської області (Утеплення фасадів та заиіна матеріалу покрівлі)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</si>
  <si>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</si>
  <si>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</si>
  <si>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</si>
  <si>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</si>
  <si>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</si>
  <si>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</si>
  <si>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</si>
  <si>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</si>
  <si>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</si>
  <si>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Будівництво водогону по вулицях Миру, Кооперативна, Козацька, Нова в смт.Бабинці Київської області (співфінансування)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</si>
  <si>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</si>
  <si>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Реконструкція будівлі будинку культури за адресою вул.Київська,57-а с.Синяк, Бучанського району Київської області (співфінансування)</t>
  </si>
  <si>
    <t>0117300</t>
  </si>
  <si>
    <t>Будівництво та регіональний розвиток</t>
  </si>
  <si>
    <t xml:space="preserve">Підтримка громадських проектів (Громадський бюджет) </t>
  </si>
  <si>
    <t xml:space="preserve">Секретар ради       ______________________________________________________________________________ Шаправський Т.О.                                            </t>
  </si>
  <si>
    <t>Придбання у комунальну власність Бучанської міської територіальної громади нежитлових приміщеннь  156 та 157 за адресою м.Буча вул.К.Білокур, буд.1-а для розміщення амбулаторії сімейного типу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</si>
  <si>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</si>
  <si>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</si>
  <si>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</si>
  <si>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</si>
  <si>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</si>
  <si>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</si>
  <si>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Утримання і розвиток транспортної інфраструктури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</si>
  <si>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</si>
  <si>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</si>
  <si>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</si>
  <si>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</si>
  <si>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0921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</si>
  <si>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</si>
  <si>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</si>
  <si>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організація благоустрою населених пунктів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</si>
  <si>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</si>
  <si>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</si>
  <si>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</si>
  <si>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</si>
  <si>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</si>
  <si>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</si>
  <si>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</si>
  <si>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</si>
  <si>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</si>
  <si>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</si>
  <si>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</si>
  <si>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</si>
  <si>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</si>
  <si>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</si>
  <si>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</si>
  <si>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</si>
  <si>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</si>
  <si>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0611021</t>
  </si>
  <si>
    <t>Надання загальної середньої освіти закладами загальної середньої освіти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</si>
  <si>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</si>
  <si>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</si>
  <si>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</si>
  <si>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</si>
  <si>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</si>
  <si>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</si>
  <si>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</si>
  <si>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</si>
  <si>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</si>
  <si>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</si>
  <si>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</si>
  <si>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>Будівництво дошкільного дитячого закладу на 144 місця по вул.Лесі Українки в м.Буча Київської області (за рахунок субвенції)</t>
  </si>
  <si>
    <t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(за рахунок субвенції)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</si>
  <si>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</si>
  <si>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вул. Назарія Яремчука (від вул Івана Кожедуба до вул. Яблунська) в м.Буча Київської області (співфінансування)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</si>
  <si>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 (співфінансування)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</si>
  <si>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(за рахунок субвенції)</t>
  </si>
  <si>
    <t xml:space="preserve">до рішення Бучанської міської ради №386-7-VIIІ   від  28.01.2021р. 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</si>
</sst>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3" fillId="0" borderId="0" xfId="0" applyFont="1"/>
    <xf numFmtId="0" fontId="8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0" fontId="10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0" fillId="4" borderId="1" xfId="0" applyNumberFormat="1" applyFont="1" applyFill="1" applyBorder="1" applyAlignment="1">
      <alignment horizontal="right" vertical="center" wrapText="1" shrinkToFit="1"/>
    </xf>
    <xf numFmtId="4" fontId="10" fillId="3" borderId="1" xfId="0" applyNumberFormat="1" applyFont="1" applyFill="1" applyBorder="1" applyAlignment="1">
      <alignment horizontal="right" vertical="center" wrapText="1" shrinkToFit="1"/>
    </xf>
    <xf numFmtId="4" fontId="10" fillId="3" borderId="1" xfId="0" applyNumberFormat="1" applyFont="1" applyFill="1" applyBorder="1" applyAlignment="1">
      <alignment horizontal="center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0" fontId="12" fillId="0" borderId="1" xfId="0" applyFont="1" applyFill="1" applyBorder="1"/>
    <xf numFmtId="0" fontId="5" fillId="0" borderId="1" xfId="0" applyFont="1" applyBorder="1"/>
    <xf numFmtId="0" fontId="11" fillId="0" borderId="0" xfId="0" applyFont="1"/>
    <xf numFmtId="4" fontId="1" fillId="0" borderId="0" xfId="0" applyNumberFormat="1" applyFont="1" applyFill="1"/>
    <xf numFmtId="0" fontId="12" fillId="0" borderId="1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3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7" borderId="0" xfId="0" applyFont="1" applyFill="1"/>
    <xf numFmtId="0" fontId="5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12" fillId="0" borderId="1" xfId="0" applyNumberFormat="1" applyFont="1" applyFill="1" applyBorder="1" applyAlignment="1">
      <alignment horizontal="right" vertical="center" wrapText="1" shrinkToFit="1"/>
    </xf>
    <xf numFmtId="1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2" fillId="0" borderId="3" xfId="0" applyFont="1" applyFill="1" applyBorder="1" applyAlignment="1">
      <alignment horizontal="center" vertical="center" wrapText="1" shrinkToFit="1"/>
    </xf>
    <xf numFmtId="0" fontId="12" fillId="3" borderId="1" xfId="0" applyFont="1" applyFill="1" applyBorder="1"/>
    <xf numFmtId="0" fontId="16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4" fontId="12" fillId="3" borderId="1" xfId="0" applyNumberFormat="1" applyFont="1" applyFill="1" applyBorder="1"/>
    <xf numFmtId="4" fontId="8" fillId="3" borderId="1" xfId="0" applyNumberFormat="1" applyFont="1" applyFill="1" applyBorder="1" applyAlignment="1">
      <alignment horizontal="right" vertical="center" wrapText="1" shrinkToFit="1"/>
    </xf>
    <xf numFmtId="1" fontId="12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2" fillId="3" borderId="3" xfId="0" applyFont="1" applyFill="1" applyBorder="1" applyAlignment="1">
      <alignment horizontal="center" vertical="center" wrapText="1" shrinkToFit="1"/>
    </xf>
    <xf numFmtId="0" fontId="12" fillId="3" borderId="1" xfId="0" applyFont="1" applyFill="1" applyBorder="1" applyAlignment="1">
      <alignment horizontal="center" vertical="center" wrapText="1" shrinkToFi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 shrinkToFit="1"/>
    </xf>
    <xf numFmtId="4" fontId="12" fillId="3" borderId="1" xfId="0" applyNumberFormat="1" applyFont="1" applyFill="1" applyBorder="1" applyAlignment="1">
      <alignment horizontal="center" vertical="center" wrapText="1" shrinkToFit="1"/>
    </xf>
    <xf numFmtId="4" fontId="8" fillId="0" borderId="1" xfId="0" applyNumberFormat="1" applyFont="1" applyFill="1" applyBorder="1" applyAlignment="1">
      <alignment horizontal="right" vertical="center" wrapText="1" shrinkToFit="1"/>
    </xf>
    <xf numFmtId="1" fontId="5" fillId="0" borderId="3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Border="1" applyAlignment="1">
      <alignment horizontal="center" vertical="center" wrapText="1" shrinkToFit="1"/>
    </xf>
    <xf numFmtId="1" fontId="5" fillId="0" borderId="3" xfId="0" applyNumberFormat="1" applyFont="1" applyBorder="1" applyAlignment="1">
      <alignment horizontal="center" vertical="center" wrapText="1" shrinkToFi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4" borderId="3" xfId="0" applyNumberFormat="1" applyFont="1" applyFill="1" applyBorder="1" applyAlignment="1">
      <alignment vertical="center" wrapText="1" shrinkToFit="1"/>
    </xf>
    <xf numFmtId="1" fontId="16" fillId="4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vertical="center" wrapText="1" shrinkToFit="1"/>
    </xf>
    <xf numFmtId="4" fontId="16" fillId="4" borderId="1" xfId="0" applyNumberFormat="1" applyFont="1" applyFill="1" applyBorder="1" applyAlignment="1">
      <alignment horizontal="righ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6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6" fillId="3" borderId="1" xfId="0" applyNumberFormat="1" applyFont="1" applyFill="1" applyBorder="1" applyAlignment="1">
      <alignment horizontal="righ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2" fillId="3" borderId="3" xfId="0" applyFont="1" applyFill="1" applyBorder="1"/>
    <xf numFmtId="49" fontId="12" fillId="3" borderId="1" xfId="0" applyNumberFormat="1" applyFont="1" applyFill="1" applyBorder="1" applyAlignment="1">
      <alignment horizontal="center" vertical="center" wrapText="1" shrinkToFit="1"/>
    </xf>
    <xf numFmtId="2" fontId="17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Fill="1" applyBorder="1"/>
    <xf numFmtId="0" fontId="1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left" vertical="center"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4" fontId="12" fillId="0" borderId="1" xfId="0" applyNumberFormat="1" applyFont="1" applyBorder="1" applyAlignment="1">
      <alignment horizontal="center" vertical="center" wrapText="1" shrinkToFit="1"/>
    </xf>
    <xf numFmtId="4" fontId="12" fillId="0" borderId="1" xfId="0" applyNumberFormat="1" applyFont="1" applyBorder="1" applyAlignment="1">
      <alignment horizontal="right" vertical="center" wrapText="1" shrinkToFit="1"/>
    </xf>
    <xf numFmtId="1" fontId="12" fillId="0" borderId="1" xfId="0" applyNumberFormat="1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right" vertical="center" wrapText="1" shrinkToFit="1"/>
    </xf>
    <xf numFmtId="49" fontId="5" fillId="7" borderId="1" xfId="0" applyNumberFormat="1" applyFont="1" applyFill="1" applyBorder="1" applyAlignment="1">
      <alignment horizontal="center" vertical="center" wrapText="1" shrinkToFit="1"/>
    </xf>
    <xf numFmtId="1" fontId="5" fillId="7" borderId="1" xfId="0" applyNumberFormat="1" applyFont="1" applyFill="1" applyBorder="1" applyAlignment="1">
      <alignment horizontal="center" vertical="center" wrapText="1" shrinkToFit="1"/>
    </xf>
    <xf numFmtId="4" fontId="12" fillId="7" borderId="1" xfId="0" applyNumberFormat="1" applyFont="1" applyFill="1" applyBorder="1" applyAlignment="1">
      <alignment horizontal="center" vertical="center" wrapText="1" shrinkToFit="1"/>
    </xf>
    <xf numFmtId="4" fontId="12" fillId="7" borderId="1" xfId="0" applyNumberFormat="1" applyFont="1" applyFill="1" applyBorder="1" applyAlignment="1">
      <alignment horizontal="right" vertical="center" wrapText="1" shrinkToFit="1"/>
    </xf>
    <xf numFmtId="1" fontId="12" fillId="7" borderId="1" xfId="0" applyNumberFormat="1" applyFont="1" applyFill="1" applyBorder="1" applyAlignment="1">
      <alignment horizontal="center" vertical="center" wrapText="1" shrinkToFit="1"/>
    </xf>
    <xf numFmtId="0" fontId="1" fillId="7" borderId="0" xfId="0" applyFont="1" applyFill="1"/>
    <xf numFmtId="49" fontId="12" fillId="7" borderId="1" xfId="0" applyNumberFormat="1" applyFont="1" applyFill="1" applyBorder="1" applyAlignment="1">
      <alignment horizontal="center" vertical="center" wrapText="1" shrinkToFit="1"/>
    </xf>
    <xf numFmtId="2" fontId="5" fillId="7" borderId="1" xfId="0" applyNumberFormat="1" applyFont="1" applyFill="1" applyBorder="1" applyAlignment="1">
      <alignment vertical="center" wrapText="1" shrinkToFit="1"/>
    </xf>
    <xf numFmtId="1" fontId="5" fillId="7" borderId="1" xfId="0" quotePrefix="1" applyNumberFormat="1" applyFont="1" applyFill="1" applyBorder="1" applyAlignment="1">
      <alignment horizontal="center" vertical="center" wrapText="1" shrinkToFit="1"/>
    </xf>
    <xf numFmtId="1" fontId="5" fillId="7" borderId="3" xfId="0" applyNumberFormat="1" applyFont="1" applyFill="1" applyBorder="1" applyAlignment="1">
      <alignment horizontal="center" vertical="center" wrapText="1" shrinkToFit="1"/>
    </xf>
    <xf numFmtId="2" fontId="16" fillId="7" borderId="1" xfId="0" applyNumberFormat="1" applyFont="1" applyFill="1" applyBorder="1" applyAlignment="1">
      <alignment vertical="center" wrapText="1"/>
    </xf>
    <xf numFmtId="2" fontId="5" fillId="7" borderId="1" xfId="0" applyNumberFormat="1" applyFont="1" applyFill="1" applyBorder="1" applyAlignment="1">
      <alignment vertical="center" wrapText="1"/>
    </xf>
    <xf numFmtId="0" fontId="5" fillId="7" borderId="1" xfId="0" applyFont="1" applyFill="1" applyBorder="1"/>
    <xf numFmtId="0" fontId="11" fillId="7" borderId="0" xfId="0" applyFont="1" applyFill="1"/>
    <xf numFmtId="0" fontId="12" fillId="7" borderId="3" xfId="0" applyFont="1" applyFill="1" applyBorder="1" applyAlignment="1">
      <alignment horizontal="center" vertical="center" wrapText="1" shrinkToFit="1"/>
    </xf>
    <xf numFmtId="0" fontId="18" fillId="0" borderId="0" xfId="0" applyFont="1" applyFill="1" applyAlignment="1">
      <alignment wrapText="1"/>
    </xf>
    <xf numFmtId="0" fontId="14" fillId="0" borderId="0" xfId="0" applyFont="1" applyAlignment="1">
      <alignment horizontal="center"/>
    </xf>
    <xf numFmtId="0" fontId="10" fillId="4" borderId="3" xfId="0" applyFont="1" applyFill="1" applyBorder="1" applyAlignment="1">
      <alignment horizontal="center" vertical="center" wrapText="1" shrinkToFit="1"/>
    </xf>
    <xf numFmtId="0" fontId="10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74"/>
  <sheetViews>
    <sheetView tabSelected="1" view="pageBreakPreview" zoomScale="86" zoomScaleNormal="75" zoomScaleSheetLayoutView="86" workbookViewId="0">
      <selection activeCell="A44" sqref="A44:XFD44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1.85546875" style="1" customWidth="1"/>
    <col min="4" max="4" width="50.7109375" style="1" customWidth="1"/>
    <col min="5" max="5" width="110" style="1" customWidth="1"/>
    <col min="6" max="6" width="11.28515625" style="1" customWidth="1"/>
    <col min="7" max="7" width="14.85546875" style="1" customWidth="1"/>
    <col min="8" max="8" width="17.7109375" style="4" customWidth="1"/>
    <col min="9" max="9" width="14.42578125" style="1" customWidth="1"/>
    <col min="10" max="16384" width="8.85546875" style="1"/>
  </cols>
  <sheetData>
    <row r="1" spans="1:11" ht="15.75" x14ac:dyDescent="0.2">
      <c r="G1" s="124" t="s">
        <v>0</v>
      </c>
      <c r="H1" s="124"/>
      <c r="I1" s="124"/>
    </row>
    <row r="2" spans="1:11" ht="105" customHeight="1" x14ac:dyDescent="0.3">
      <c r="D2" s="23"/>
      <c r="G2" s="123" t="s">
        <v>121</v>
      </c>
      <c r="H2" s="123"/>
      <c r="I2" s="123"/>
    </row>
    <row r="3" spans="1:11" s="2" customFormat="1" ht="18.75" x14ac:dyDescent="0.2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3"/>
      <c r="K3" s="13"/>
    </row>
    <row r="4" spans="1:11" s="2" customFormat="1" ht="18.75" x14ac:dyDescent="0.2">
      <c r="A4" s="125" t="s">
        <v>41</v>
      </c>
      <c r="B4" s="125"/>
      <c r="C4" s="125"/>
      <c r="D4" s="125"/>
      <c r="E4" s="125"/>
      <c r="F4" s="125"/>
      <c r="G4" s="125"/>
      <c r="H4" s="125"/>
      <c r="I4" s="125"/>
      <c r="J4" s="13"/>
      <c r="K4" s="13"/>
    </row>
    <row r="5" spans="1:11" ht="107.25" customHeight="1" x14ac:dyDescent="0.2">
      <c r="A5" s="14" t="s">
        <v>3</v>
      </c>
      <c r="B5" s="14" t="s">
        <v>4</v>
      </c>
      <c r="C5" s="14" t="s">
        <v>5</v>
      </c>
      <c r="D5" s="14" t="s">
        <v>6</v>
      </c>
      <c r="E5" s="14" t="s">
        <v>21</v>
      </c>
      <c r="F5" s="14" t="s">
        <v>22</v>
      </c>
      <c r="G5" s="14" t="s">
        <v>23</v>
      </c>
      <c r="H5" s="14" t="s">
        <v>7</v>
      </c>
      <c r="I5" s="15" t="s">
        <v>8</v>
      </c>
      <c r="J5" s="16"/>
      <c r="K5" s="16"/>
    </row>
    <row r="6" spans="1:11" x14ac:dyDescent="0.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6"/>
      <c r="K6" s="16"/>
    </row>
    <row r="7" spans="1:11" s="18" customFormat="1" ht="14.25" x14ac:dyDescent="0.2">
      <c r="A7" s="121" t="s">
        <v>24</v>
      </c>
      <c r="B7" s="122"/>
      <c r="C7" s="122"/>
      <c r="D7" s="122"/>
      <c r="E7" s="122"/>
      <c r="F7" s="122"/>
      <c r="G7" s="122"/>
      <c r="H7" s="20">
        <f>H8+H28+H34+H36+H42</f>
        <v>100000000</v>
      </c>
      <c r="I7" s="11"/>
    </row>
    <row r="8" spans="1:11" s="5" customFormat="1" ht="14.25" x14ac:dyDescent="0.2">
      <c r="A8" s="9"/>
      <c r="B8" s="9"/>
      <c r="C8" s="9"/>
      <c r="D8" s="19" t="s">
        <v>14</v>
      </c>
      <c r="E8" s="9"/>
      <c r="F8" s="9"/>
      <c r="G8" s="22"/>
      <c r="H8" s="21">
        <f>SUM(H9:H27)</f>
        <v>50007844</v>
      </c>
      <c r="I8" s="10"/>
    </row>
    <row r="9" spans="1:11" s="16" customFormat="1" ht="31.5" x14ac:dyDescent="0.25">
      <c r="A9" s="7" t="s">
        <v>9</v>
      </c>
      <c r="B9" s="40">
        <v>7650</v>
      </c>
      <c r="C9" s="7" t="s">
        <v>10</v>
      </c>
      <c r="D9" s="41" t="s">
        <v>25</v>
      </c>
      <c r="E9" s="42" t="s">
        <v>11</v>
      </c>
      <c r="F9" s="43">
        <v>2021</v>
      </c>
      <c r="G9" s="44"/>
      <c r="H9" s="45">
        <v>100000</v>
      </c>
      <c r="I9" s="46"/>
      <c r="J9" s="16">
        <v>2001</v>
      </c>
    </row>
    <row r="10" spans="1:11" s="16" customFormat="1" ht="31.5" x14ac:dyDescent="0.25">
      <c r="A10" s="7" t="s">
        <v>47</v>
      </c>
      <c r="B10" s="47">
        <v>7370</v>
      </c>
      <c r="C10" s="48" t="s">
        <v>10</v>
      </c>
      <c r="D10" s="49" t="s">
        <v>48</v>
      </c>
      <c r="E10" s="50" t="s">
        <v>69</v>
      </c>
      <c r="F10" s="43">
        <v>2021</v>
      </c>
      <c r="G10" s="44"/>
      <c r="H10" s="45">
        <v>4500000</v>
      </c>
      <c r="I10" s="46"/>
      <c r="J10" s="16">
        <v>2002</v>
      </c>
    </row>
    <row r="11" spans="1:11" s="12" customFormat="1" ht="31.5" x14ac:dyDescent="0.25">
      <c r="A11" s="7" t="s">
        <v>58</v>
      </c>
      <c r="B11" s="47">
        <v>9750</v>
      </c>
      <c r="C11" s="48" t="s">
        <v>34</v>
      </c>
      <c r="D11" s="17" t="s">
        <v>59</v>
      </c>
      <c r="E11" s="51" t="s">
        <v>50</v>
      </c>
      <c r="F11" s="43" t="s">
        <v>39</v>
      </c>
      <c r="G11" s="44">
        <v>67620674</v>
      </c>
      <c r="H11" s="45">
        <v>5259000</v>
      </c>
      <c r="I11" s="46">
        <v>25</v>
      </c>
      <c r="J11" s="16">
        <v>2003</v>
      </c>
      <c r="K11" s="16"/>
    </row>
    <row r="12" spans="1:11" s="16" customFormat="1" ht="31.5" x14ac:dyDescent="0.25">
      <c r="A12" s="7" t="s">
        <v>58</v>
      </c>
      <c r="B12" s="47">
        <v>9750</v>
      </c>
      <c r="C12" s="48" t="s">
        <v>34</v>
      </c>
      <c r="D12" s="49"/>
      <c r="E12" s="50" t="s">
        <v>70</v>
      </c>
      <c r="F12" s="43">
        <v>2021</v>
      </c>
      <c r="G12" s="44">
        <v>8532101</v>
      </c>
      <c r="H12" s="45">
        <v>853300</v>
      </c>
      <c r="I12" s="46"/>
      <c r="J12" s="16">
        <v>2004</v>
      </c>
    </row>
    <row r="13" spans="1:11" s="16" customFormat="1" ht="31.5" x14ac:dyDescent="0.25">
      <c r="A13" s="7" t="s">
        <v>58</v>
      </c>
      <c r="B13" s="47">
        <v>9750</v>
      </c>
      <c r="C13" s="48" t="s">
        <v>34</v>
      </c>
      <c r="D13" s="49"/>
      <c r="E13" s="50" t="s">
        <v>71</v>
      </c>
      <c r="F13" s="43" t="s">
        <v>80</v>
      </c>
      <c r="G13" s="44">
        <v>25999836</v>
      </c>
      <c r="H13" s="45">
        <f>2600000+5199951</f>
        <v>7799951</v>
      </c>
      <c r="I13" s="46"/>
      <c r="J13" s="16">
        <v>2005</v>
      </c>
    </row>
    <row r="14" spans="1:11" s="16" customFormat="1" ht="31.5" x14ac:dyDescent="0.25">
      <c r="A14" s="7" t="s">
        <v>58</v>
      </c>
      <c r="B14" s="47">
        <v>9770</v>
      </c>
      <c r="C14" s="48" t="s">
        <v>34</v>
      </c>
      <c r="D14" s="52"/>
      <c r="E14" s="41" t="s">
        <v>85</v>
      </c>
      <c r="F14" s="43">
        <v>2021</v>
      </c>
      <c r="G14" s="44">
        <v>14000000</v>
      </c>
      <c r="H14" s="45">
        <f>1400000+1000000</f>
        <v>2400000</v>
      </c>
      <c r="I14" s="46"/>
      <c r="J14" s="16">
        <v>2006</v>
      </c>
    </row>
    <row r="15" spans="1:11" s="16" customFormat="1" ht="15.75" x14ac:dyDescent="0.25">
      <c r="A15" s="7" t="s">
        <v>60</v>
      </c>
      <c r="B15" s="47">
        <v>9770</v>
      </c>
      <c r="C15" s="48" t="s">
        <v>34</v>
      </c>
      <c r="D15" s="25" t="s">
        <v>61</v>
      </c>
      <c r="E15" s="51" t="s">
        <v>99</v>
      </c>
      <c r="F15" s="43">
        <v>2021</v>
      </c>
      <c r="G15" s="44">
        <v>39127000</v>
      </c>
      <c r="H15" s="45">
        <v>5900000</v>
      </c>
      <c r="I15" s="46"/>
      <c r="J15" s="16">
        <v>2007</v>
      </c>
    </row>
    <row r="16" spans="1:11" s="16" customFormat="1" ht="47.25" x14ac:dyDescent="0.25">
      <c r="A16" s="7" t="s">
        <v>60</v>
      </c>
      <c r="B16" s="47">
        <v>9770</v>
      </c>
      <c r="C16" s="48" t="s">
        <v>34</v>
      </c>
      <c r="D16" s="49"/>
      <c r="E16" s="51" t="s">
        <v>51</v>
      </c>
      <c r="F16" s="43">
        <v>2021</v>
      </c>
      <c r="G16" s="44">
        <v>19700000</v>
      </c>
      <c r="H16" s="45">
        <v>2955000</v>
      </c>
      <c r="I16" s="46"/>
      <c r="J16" s="16">
        <v>2008</v>
      </c>
    </row>
    <row r="17" spans="1:10" s="16" customFormat="1" ht="47.25" x14ac:dyDescent="0.25">
      <c r="A17" s="7" t="s">
        <v>60</v>
      </c>
      <c r="B17" s="47">
        <v>9770</v>
      </c>
      <c r="C17" s="48" t="s">
        <v>34</v>
      </c>
      <c r="D17" s="49"/>
      <c r="E17" s="51" t="s">
        <v>52</v>
      </c>
      <c r="F17" s="43">
        <v>2021</v>
      </c>
      <c r="G17" s="44">
        <v>11255000</v>
      </c>
      <c r="H17" s="45">
        <v>1700000</v>
      </c>
      <c r="I17" s="46"/>
      <c r="J17" s="16">
        <v>2009</v>
      </c>
    </row>
    <row r="18" spans="1:10" s="16" customFormat="1" ht="31.5" x14ac:dyDescent="0.25">
      <c r="A18" s="7" t="s">
        <v>60</v>
      </c>
      <c r="B18" s="47">
        <v>9770</v>
      </c>
      <c r="C18" s="48" t="s">
        <v>34</v>
      </c>
      <c r="D18" s="49"/>
      <c r="E18" s="51" t="s">
        <v>62</v>
      </c>
      <c r="F18" s="43">
        <v>2021</v>
      </c>
      <c r="G18" s="44">
        <v>7360141</v>
      </c>
      <c r="H18" s="45">
        <v>1110000</v>
      </c>
      <c r="I18" s="46"/>
      <c r="J18" s="16">
        <v>2010</v>
      </c>
    </row>
    <row r="19" spans="1:10" s="16" customFormat="1" ht="31.5" x14ac:dyDescent="0.25">
      <c r="A19" s="7" t="s">
        <v>60</v>
      </c>
      <c r="B19" s="47">
        <v>9770</v>
      </c>
      <c r="C19" s="48" t="s">
        <v>34</v>
      </c>
      <c r="D19" s="49"/>
      <c r="E19" s="51" t="s">
        <v>72</v>
      </c>
      <c r="F19" s="43">
        <v>2021</v>
      </c>
      <c r="G19" s="44">
        <v>9300000</v>
      </c>
      <c r="H19" s="45">
        <v>1395000</v>
      </c>
      <c r="I19" s="46"/>
      <c r="J19" s="16">
        <v>2011</v>
      </c>
    </row>
    <row r="20" spans="1:10" s="16" customFormat="1" ht="31.5" x14ac:dyDescent="0.25">
      <c r="A20" s="7" t="s">
        <v>60</v>
      </c>
      <c r="B20" s="47">
        <v>9770</v>
      </c>
      <c r="C20" s="48" t="s">
        <v>34</v>
      </c>
      <c r="D20" s="49"/>
      <c r="E20" s="51" t="s">
        <v>73</v>
      </c>
      <c r="F20" s="43">
        <v>2021</v>
      </c>
      <c r="G20" s="44">
        <v>9300000</v>
      </c>
      <c r="H20" s="45">
        <v>1395000</v>
      </c>
      <c r="I20" s="46"/>
      <c r="J20" s="16">
        <v>2012</v>
      </c>
    </row>
    <row r="21" spans="1:10" s="16" customFormat="1" ht="31.5" x14ac:dyDescent="0.25">
      <c r="A21" s="7" t="s">
        <v>60</v>
      </c>
      <c r="B21" s="47">
        <v>9770</v>
      </c>
      <c r="C21" s="48" t="s">
        <v>34</v>
      </c>
      <c r="D21" s="49"/>
      <c r="E21" s="51" t="s">
        <v>63</v>
      </c>
      <c r="F21" s="43">
        <v>2021</v>
      </c>
      <c r="G21" s="44">
        <v>22473280</v>
      </c>
      <c r="H21" s="45">
        <f>4495000-1640211</f>
        <v>2854789</v>
      </c>
      <c r="I21" s="46"/>
      <c r="J21" s="16">
        <v>2013</v>
      </c>
    </row>
    <row r="22" spans="1:10" s="16" customFormat="1" ht="31.5" x14ac:dyDescent="0.25">
      <c r="A22" s="7" t="s">
        <v>60</v>
      </c>
      <c r="B22" s="47">
        <v>9770</v>
      </c>
      <c r="C22" s="48" t="s">
        <v>34</v>
      </c>
      <c r="D22" s="49"/>
      <c r="E22" s="51" t="s">
        <v>64</v>
      </c>
      <c r="F22" s="43">
        <v>2021</v>
      </c>
      <c r="G22" s="44">
        <v>5771850</v>
      </c>
      <c r="H22" s="45">
        <v>866000</v>
      </c>
      <c r="I22" s="46"/>
      <c r="J22" s="16">
        <v>2014</v>
      </c>
    </row>
    <row r="23" spans="1:10" s="16" customFormat="1" ht="31.5" x14ac:dyDescent="0.25">
      <c r="A23" s="7" t="s">
        <v>60</v>
      </c>
      <c r="B23" s="47">
        <v>9770</v>
      </c>
      <c r="C23" s="48" t="s">
        <v>34</v>
      </c>
      <c r="D23" s="49"/>
      <c r="E23" s="51" t="s">
        <v>118</v>
      </c>
      <c r="F23" s="43">
        <v>2021</v>
      </c>
      <c r="G23" s="44">
        <v>17352090</v>
      </c>
      <c r="H23" s="45">
        <v>3470418</v>
      </c>
      <c r="I23" s="46"/>
      <c r="J23" s="16">
        <v>2047</v>
      </c>
    </row>
    <row r="24" spans="1:10" s="16" customFormat="1" ht="31.5" x14ac:dyDescent="0.25">
      <c r="A24" s="53" t="s">
        <v>65</v>
      </c>
      <c r="B24" s="54">
        <v>7330</v>
      </c>
      <c r="C24" s="7" t="s">
        <v>36</v>
      </c>
      <c r="D24" s="55" t="s">
        <v>66</v>
      </c>
      <c r="E24" s="51" t="s">
        <v>98</v>
      </c>
      <c r="F24" s="43">
        <v>2021</v>
      </c>
      <c r="G24" s="44"/>
      <c r="H24" s="45">
        <v>1000000</v>
      </c>
      <c r="I24" s="46"/>
      <c r="J24" s="16">
        <v>2036</v>
      </c>
    </row>
    <row r="25" spans="1:10" s="27" customFormat="1" ht="15.75" x14ac:dyDescent="0.25">
      <c r="A25" s="53" t="s">
        <v>65</v>
      </c>
      <c r="B25" s="54">
        <v>7330</v>
      </c>
      <c r="C25" s="7" t="s">
        <v>36</v>
      </c>
      <c r="D25" s="55"/>
      <c r="E25" s="26" t="s">
        <v>67</v>
      </c>
      <c r="F25" s="43">
        <v>2021</v>
      </c>
      <c r="G25" s="26"/>
      <c r="H25" s="45">
        <v>2000000</v>
      </c>
      <c r="I25" s="26"/>
      <c r="J25" s="27">
        <v>2027</v>
      </c>
    </row>
    <row r="26" spans="1:10" s="16" customFormat="1" ht="15.75" x14ac:dyDescent="0.2">
      <c r="A26" s="7" t="s">
        <v>18</v>
      </c>
      <c r="B26" s="56">
        <v>6030</v>
      </c>
      <c r="C26" s="48" t="s">
        <v>30</v>
      </c>
      <c r="D26" s="52" t="s">
        <v>31</v>
      </c>
      <c r="E26" s="17" t="s">
        <v>16</v>
      </c>
      <c r="F26" s="43">
        <v>2021</v>
      </c>
      <c r="G26" s="44"/>
      <c r="H26" s="45">
        <v>2464211</v>
      </c>
      <c r="I26" s="46"/>
      <c r="J26" s="16">
        <v>2038</v>
      </c>
    </row>
    <row r="27" spans="1:10" s="16" customFormat="1" ht="47.25" x14ac:dyDescent="0.2">
      <c r="A27" s="7" t="s">
        <v>109</v>
      </c>
      <c r="B27" s="56">
        <v>6040</v>
      </c>
      <c r="C27" s="48" t="s">
        <v>111</v>
      </c>
      <c r="D27" s="52" t="s">
        <v>110</v>
      </c>
      <c r="E27" s="17" t="s">
        <v>119</v>
      </c>
      <c r="F27" s="43">
        <v>2021</v>
      </c>
      <c r="G27" s="44"/>
      <c r="H27" s="45">
        <v>1985175</v>
      </c>
      <c r="I27" s="46"/>
      <c r="J27" s="16">
        <v>2041</v>
      </c>
    </row>
    <row r="28" spans="1:10" s="5" customFormat="1" ht="15.75" x14ac:dyDescent="0.25">
      <c r="A28" s="57"/>
      <c r="B28" s="57"/>
      <c r="C28" s="57"/>
      <c r="D28" s="58" t="s">
        <v>15</v>
      </c>
      <c r="E28" s="59"/>
      <c r="F28" s="60"/>
      <c r="G28" s="61"/>
      <c r="H28" s="62">
        <f>SUM(H29:H33)</f>
        <v>34320640</v>
      </c>
      <c r="I28" s="63"/>
    </row>
    <row r="29" spans="1:10" s="16" customFormat="1" ht="31.5" x14ac:dyDescent="0.25">
      <c r="A29" s="7" t="s">
        <v>102</v>
      </c>
      <c r="B29" s="64">
        <v>1021</v>
      </c>
      <c r="C29" s="40" t="s">
        <v>81</v>
      </c>
      <c r="D29" s="17" t="s">
        <v>103</v>
      </c>
      <c r="E29" s="51" t="s">
        <v>82</v>
      </c>
      <c r="F29" s="43">
        <v>2021</v>
      </c>
      <c r="G29" s="65"/>
      <c r="H29" s="65">
        <v>3573300</v>
      </c>
      <c r="I29" s="46"/>
      <c r="J29" s="16">
        <v>2015</v>
      </c>
    </row>
    <row r="30" spans="1:10" s="16" customFormat="1" ht="31.5" x14ac:dyDescent="0.25">
      <c r="A30" s="7" t="s">
        <v>102</v>
      </c>
      <c r="B30" s="64">
        <v>1021</v>
      </c>
      <c r="C30" s="40" t="s">
        <v>81</v>
      </c>
      <c r="D30" s="49"/>
      <c r="E30" s="51" t="s">
        <v>83</v>
      </c>
      <c r="F30" s="43">
        <v>2021</v>
      </c>
      <c r="G30" s="44"/>
      <c r="H30" s="45">
        <v>3960000</v>
      </c>
      <c r="I30" s="46"/>
      <c r="J30" s="16">
        <v>2016</v>
      </c>
    </row>
    <row r="31" spans="1:10" s="16" customFormat="1" ht="47.25" x14ac:dyDescent="0.25">
      <c r="A31" s="7" t="s">
        <v>102</v>
      </c>
      <c r="B31" s="64">
        <v>1021</v>
      </c>
      <c r="C31" s="40" t="s">
        <v>81</v>
      </c>
      <c r="D31" s="17" t="s">
        <v>103</v>
      </c>
      <c r="E31" s="51" t="s">
        <v>90</v>
      </c>
      <c r="F31" s="43" t="s">
        <v>91</v>
      </c>
      <c r="G31" s="45">
        <v>158216750</v>
      </c>
      <c r="H31" s="45">
        <v>26357340</v>
      </c>
      <c r="I31" s="46"/>
      <c r="J31" s="16">
        <v>2017</v>
      </c>
    </row>
    <row r="32" spans="1:10" s="16" customFormat="1" ht="31.5" x14ac:dyDescent="0.25">
      <c r="A32" s="7" t="s">
        <v>102</v>
      </c>
      <c r="B32" s="64">
        <v>1021</v>
      </c>
      <c r="C32" s="40" t="s">
        <v>81</v>
      </c>
      <c r="D32" s="17"/>
      <c r="E32" s="51" t="s">
        <v>92</v>
      </c>
      <c r="F32" s="43">
        <v>2021</v>
      </c>
      <c r="G32" s="45"/>
      <c r="H32" s="45">
        <v>307000</v>
      </c>
      <c r="I32" s="46"/>
      <c r="J32" s="16">
        <v>2034</v>
      </c>
    </row>
    <row r="33" spans="1:52" s="16" customFormat="1" ht="31.5" x14ac:dyDescent="0.25">
      <c r="A33" s="7" t="s">
        <v>102</v>
      </c>
      <c r="B33" s="64">
        <v>1021</v>
      </c>
      <c r="C33" s="40" t="s">
        <v>81</v>
      </c>
      <c r="D33" s="17"/>
      <c r="E33" s="51" t="s">
        <v>93</v>
      </c>
      <c r="F33" s="43">
        <v>2021</v>
      </c>
      <c r="G33" s="45"/>
      <c r="H33" s="45">
        <v>123000</v>
      </c>
      <c r="I33" s="46"/>
      <c r="J33" s="16">
        <v>2035</v>
      </c>
    </row>
    <row r="34" spans="1:52" s="5" customFormat="1" ht="15.75" x14ac:dyDescent="0.2">
      <c r="A34" s="66"/>
      <c r="B34" s="67"/>
      <c r="C34" s="68"/>
      <c r="D34" s="69" t="s">
        <v>20</v>
      </c>
      <c r="E34" s="70"/>
      <c r="F34" s="60"/>
      <c r="G34" s="71"/>
      <c r="H34" s="62">
        <f>H35</f>
        <v>1488000</v>
      </c>
      <c r="I34" s="6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s="16" customFormat="1" ht="31.5" x14ac:dyDescent="0.25">
      <c r="A35" s="7" t="s">
        <v>37</v>
      </c>
      <c r="B35" s="56">
        <v>7441</v>
      </c>
      <c r="C35" s="48" t="s">
        <v>32</v>
      </c>
      <c r="D35" s="25" t="s">
        <v>38</v>
      </c>
      <c r="E35" s="50" t="s">
        <v>44</v>
      </c>
      <c r="F35" s="43">
        <v>2021</v>
      </c>
      <c r="G35" s="44"/>
      <c r="H35" s="72">
        <v>1488000</v>
      </c>
      <c r="I35" s="46"/>
      <c r="J35" s="16">
        <v>2018</v>
      </c>
    </row>
    <row r="36" spans="1:52" s="12" customFormat="1" ht="15.75" x14ac:dyDescent="0.25">
      <c r="A36" s="66"/>
      <c r="B36" s="67"/>
      <c r="C36" s="68"/>
      <c r="D36" s="69" t="s">
        <v>17</v>
      </c>
      <c r="E36" s="59"/>
      <c r="F36" s="60"/>
      <c r="G36" s="71"/>
      <c r="H36" s="62">
        <f>SUM(H37:H41)</f>
        <v>4971800</v>
      </c>
      <c r="I36" s="63"/>
      <c r="J36" s="16"/>
      <c r="K36" s="16"/>
    </row>
    <row r="37" spans="1:52" s="16" customFormat="1" ht="15.75" x14ac:dyDescent="0.25">
      <c r="A37" s="7" t="s">
        <v>18</v>
      </c>
      <c r="B37" s="73">
        <v>6030</v>
      </c>
      <c r="C37" s="7" t="s">
        <v>30</v>
      </c>
      <c r="D37" s="52" t="s">
        <v>31</v>
      </c>
      <c r="E37" s="51" t="s">
        <v>45</v>
      </c>
      <c r="F37" s="43">
        <v>2021</v>
      </c>
      <c r="G37" s="44"/>
      <c r="H37" s="45">
        <v>391800</v>
      </c>
      <c r="I37" s="46"/>
      <c r="J37" s="16">
        <v>2019</v>
      </c>
    </row>
    <row r="38" spans="1:52" s="117" customFormat="1" ht="47.25" hidden="1" x14ac:dyDescent="0.25">
      <c r="A38" s="112" t="s">
        <v>74</v>
      </c>
      <c r="B38" s="113">
        <v>7461</v>
      </c>
      <c r="C38" s="104" t="s">
        <v>32</v>
      </c>
      <c r="D38" s="114" t="s">
        <v>75</v>
      </c>
      <c r="E38" s="115" t="s">
        <v>76</v>
      </c>
      <c r="F38" s="105">
        <v>2021</v>
      </c>
      <c r="G38" s="116"/>
      <c r="H38" s="107">
        <f>5691260-5199951-491309</f>
        <v>0</v>
      </c>
      <c r="I38" s="116"/>
      <c r="J38" s="117">
        <v>2020</v>
      </c>
    </row>
    <row r="39" spans="1:52" s="16" customFormat="1" ht="31.5" x14ac:dyDescent="0.25">
      <c r="A39" s="74" t="s">
        <v>74</v>
      </c>
      <c r="B39" s="75">
        <v>7461</v>
      </c>
      <c r="C39" s="7" t="s">
        <v>32</v>
      </c>
      <c r="D39" s="76"/>
      <c r="E39" s="29" t="s">
        <v>77</v>
      </c>
      <c r="F39" s="43">
        <v>2021</v>
      </c>
      <c r="G39" s="44"/>
      <c r="H39" s="45">
        <v>2500000</v>
      </c>
      <c r="I39" s="46"/>
      <c r="J39" s="16">
        <v>2021</v>
      </c>
    </row>
    <row r="40" spans="1:52" s="16" customFormat="1" ht="31.5" x14ac:dyDescent="0.25">
      <c r="A40" s="74" t="s">
        <v>74</v>
      </c>
      <c r="B40" s="75">
        <v>7461</v>
      </c>
      <c r="C40" s="7" t="s">
        <v>32</v>
      </c>
      <c r="D40" s="76"/>
      <c r="E40" s="29" t="s">
        <v>78</v>
      </c>
      <c r="F40" s="43">
        <v>2021</v>
      </c>
      <c r="G40" s="44"/>
      <c r="H40" s="45">
        <v>480000</v>
      </c>
      <c r="I40" s="46"/>
      <c r="J40" s="16">
        <v>2022</v>
      </c>
    </row>
    <row r="41" spans="1:52" s="16" customFormat="1" ht="31.5" x14ac:dyDescent="0.25">
      <c r="A41" s="74" t="s">
        <v>74</v>
      </c>
      <c r="B41" s="75">
        <v>7461</v>
      </c>
      <c r="C41" s="7" t="s">
        <v>32</v>
      </c>
      <c r="D41" s="52"/>
      <c r="E41" s="29" t="s">
        <v>79</v>
      </c>
      <c r="F41" s="43">
        <v>2021</v>
      </c>
      <c r="G41" s="44"/>
      <c r="H41" s="45">
        <v>1600000</v>
      </c>
      <c r="I41" s="46"/>
      <c r="J41" s="16">
        <v>2023</v>
      </c>
    </row>
    <row r="42" spans="1:52" s="5" customFormat="1" ht="15.75" x14ac:dyDescent="0.2">
      <c r="A42" s="66"/>
      <c r="B42" s="67"/>
      <c r="C42" s="68"/>
      <c r="D42" s="69" t="s">
        <v>19</v>
      </c>
      <c r="E42" s="70"/>
      <c r="F42" s="60"/>
      <c r="G42" s="71"/>
      <c r="H42" s="62">
        <f>SUM(H43:H47)</f>
        <v>9211716</v>
      </c>
      <c r="I42" s="6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s="16" customFormat="1" ht="15.75" x14ac:dyDescent="0.25">
      <c r="A43" s="7" t="s">
        <v>18</v>
      </c>
      <c r="B43" s="56">
        <v>6030</v>
      </c>
      <c r="C43" s="48" t="s">
        <v>30</v>
      </c>
      <c r="D43" s="52" t="s">
        <v>31</v>
      </c>
      <c r="E43" s="51" t="s">
        <v>49</v>
      </c>
      <c r="F43" s="43">
        <v>2021</v>
      </c>
      <c r="G43" s="44"/>
      <c r="H43" s="45">
        <v>9000000</v>
      </c>
      <c r="I43" s="46"/>
      <c r="J43" s="16">
        <v>2024</v>
      </c>
    </row>
    <row r="44" spans="1:52" s="109" customFormat="1" ht="15.75" hidden="1" x14ac:dyDescent="0.2">
      <c r="A44" s="104" t="s">
        <v>18</v>
      </c>
      <c r="B44" s="118">
        <v>6030</v>
      </c>
      <c r="C44" s="110" t="s">
        <v>30</v>
      </c>
      <c r="D44" s="111"/>
      <c r="E44" s="115" t="s">
        <v>84</v>
      </c>
      <c r="F44" s="105">
        <v>2021</v>
      </c>
      <c r="G44" s="106"/>
      <c r="H44" s="107">
        <f>10000000-1750000-1000000-2925927-1985175-2338898</f>
        <v>0</v>
      </c>
      <c r="I44" s="108"/>
      <c r="J44" s="109">
        <v>2025</v>
      </c>
    </row>
    <row r="45" spans="1:52" s="16" customFormat="1" ht="15.75" x14ac:dyDescent="0.25">
      <c r="A45" s="7" t="s">
        <v>18</v>
      </c>
      <c r="B45" s="56">
        <v>6030</v>
      </c>
      <c r="C45" s="48" t="s">
        <v>30</v>
      </c>
      <c r="D45" s="52"/>
      <c r="E45" s="51" t="s">
        <v>43</v>
      </c>
      <c r="F45" s="43">
        <v>2021</v>
      </c>
      <c r="G45" s="44"/>
      <c r="H45" s="45">
        <v>125200</v>
      </c>
      <c r="I45" s="46"/>
      <c r="J45" s="16">
        <v>2033</v>
      </c>
    </row>
    <row r="46" spans="1:52" s="16" customFormat="1" ht="47.25" x14ac:dyDescent="0.25">
      <c r="A46" s="7" t="s">
        <v>18</v>
      </c>
      <c r="B46" s="56">
        <v>6030</v>
      </c>
      <c r="C46" s="48" t="s">
        <v>30</v>
      </c>
      <c r="D46" s="52"/>
      <c r="E46" s="51" t="s">
        <v>100</v>
      </c>
      <c r="F46" s="43">
        <v>2021</v>
      </c>
      <c r="G46" s="44"/>
      <c r="H46" s="45">
        <v>36750</v>
      </c>
      <c r="I46" s="46"/>
      <c r="J46" s="16">
        <v>2039</v>
      </c>
    </row>
    <row r="47" spans="1:52" s="16" customFormat="1" ht="47.25" x14ac:dyDescent="0.25">
      <c r="A47" s="7" t="s">
        <v>18</v>
      </c>
      <c r="B47" s="56">
        <v>6030</v>
      </c>
      <c r="C47" s="48" t="s">
        <v>30</v>
      </c>
      <c r="D47" s="52"/>
      <c r="E47" s="51" t="s">
        <v>101</v>
      </c>
      <c r="F47" s="43">
        <v>2021</v>
      </c>
      <c r="G47" s="44"/>
      <c r="H47" s="45">
        <v>49766</v>
      </c>
      <c r="I47" s="46"/>
      <c r="J47" s="16">
        <v>2040</v>
      </c>
    </row>
    <row r="48" spans="1:52" s="18" customFormat="1" ht="15.75" x14ac:dyDescent="0.2">
      <c r="A48" s="77"/>
      <c r="B48" s="78"/>
      <c r="C48" s="77"/>
      <c r="D48" s="77"/>
      <c r="E48" s="79" t="s">
        <v>26</v>
      </c>
      <c r="F48" s="77"/>
      <c r="G48" s="80"/>
      <c r="H48" s="81">
        <f>H49+H52+H58+H61+H63</f>
        <v>49105650</v>
      </c>
      <c r="I48" s="77"/>
    </row>
    <row r="49" spans="1:52" s="5" customFormat="1" ht="15.75" x14ac:dyDescent="0.2">
      <c r="A49" s="82"/>
      <c r="B49" s="83"/>
      <c r="C49" s="82"/>
      <c r="D49" s="58" t="s">
        <v>14</v>
      </c>
      <c r="E49" s="84"/>
      <c r="F49" s="82"/>
      <c r="G49" s="85"/>
      <c r="H49" s="86">
        <f>SUM(H50:H51)</f>
        <v>3672638</v>
      </c>
      <c r="I49" s="82"/>
    </row>
    <row r="50" spans="1:52" s="16" customFormat="1" ht="78.75" x14ac:dyDescent="0.2">
      <c r="A50" s="87" t="s">
        <v>13</v>
      </c>
      <c r="B50" s="88" t="s">
        <v>27</v>
      </c>
      <c r="C50" s="7" t="s">
        <v>28</v>
      </c>
      <c r="D50" s="89" t="s">
        <v>29</v>
      </c>
      <c r="E50" s="17" t="s">
        <v>16</v>
      </c>
      <c r="F50" s="43">
        <v>2021</v>
      </c>
      <c r="G50" s="44"/>
      <c r="H50" s="45">
        <f>662000-24800</f>
        <v>637200</v>
      </c>
      <c r="I50" s="46" t="s">
        <v>12</v>
      </c>
      <c r="J50" s="16">
        <v>2026</v>
      </c>
    </row>
    <row r="51" spans="1:52" s="16" customFormat="1" ht="47.25" x14ac:dyDescent="0.2">
      <c r="A51" s="87" t="s">
        <v>106</v>
      </c>
      <c r="B51" s="88">
        <v>7363</v>
      </c>
      <c r="C51" s="7" t="s">
        <v>10</v>
      </c>
      <c r="D51" s="89" t="s">
        <v>107</v>
      </c>
      <c r="E51" s="17" t="s">
        <v>108</v>
      </c>
      <c r="F51" s="43">
        <v>2021</v>
      </c>
      <c r="G51" s="44"/>
      <c r="H51" s="45">
        <v>3035438</v>
      </c>
      <c r="I51" s="46"/>
      <c r="J51" s="16">
        <v>2042</v>
      </c>
    </row>
    <row r="52" spans="1:52" s="5" customFormat="1" ht="15.75" x14ac:dyDescent="0.25">
      <c r="A52" s="57"/>
      <c r="B52" s="90"/>
      <c r="C52" s="57"/>
      <c r="D52" s="58" t="s">
        <v>15</v>
      </c>
      <c r="E52" s="59"/>
      <c r="F52" s="60"/>
      <c r="G52" s="61"/>
      <c r="H52" s="62">
        <f>SUM(H53:H57)</f>
        <v>40120112</v>
      </c>
      <c r="I52" s="63"/>
    </row>
    <row r="53" spans="1:52" s="16" customFormat="1" ht="31.5" x14ac:dyDescent="0.25">
      <c r="A53" s="7" t="s">
        <v>35</v>
      </c>
      <c r="B53" s="64">
        <v>7321</v>
      </c>
      <c r="C53" s="7" t="s">
        <v>86</v>
      </c>
      <c r="D53" s="17" t="s">
        <v>87</v>
      </c>
      <c r="E53" s="51" t="s">
        <v>42</v>
      </c>
      <c r="F53" s="43">
        <v>2021</v>
      </c>
      <c r="G53" s="44"/>
      <c r="H53" s="45">
        <v>49900</v>
      </c>
      <c r="I53" s="46"/>
      <c r="J53" s="5">
        <v>2028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s="16" customFormat="1" ht="45" customHeight="1" x14ac:dyDescent="0.25">
      <c r="A54" s="7" t="s">
        <v>105</v>
      </c>
      <c r="B54" s="64">
        <v>1200</v>
      </c>
      <c r="C54" s="7" t="s">
        <v>104</v>
      </c>
      <c r="D54" s="17" t="s">
        <v>112</v>
      </c>
      <c r="E54" s="51" t="s">
        <v>16</v>
      </c>
      <c r="F54" s="43">
        <v>2021</v>
      </c>
      <c r="G54" s="44"/>
      <c r="H54" s="45">
        <v>640541</v>
      </c>
      <c r="I54" s="46"/>
      <c r="J54" s="16">
        <v>2043</v>
      </c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s="16" customFormat="1" ht="45" customHeight="1" x14ac:dyDescent="0.25">
      <c r="A55" s="7" t="s">
        <v>114</v>
      </c>
      <c r="B55" s="64">
        <v>7368</v>
      </c>
      <c r="C55" s="7" t="s">
        <v>10</v>
      </c>
      <c r="D55" s="17" t="s">
        <v>117</v>
      </c>
      <c r="E55" s="51" t="s">
        <v>115</v>
      </c>
      <c r="F55" s="43">
        <v>2021</v>
      </c>
      <c r="G55" s="44"/>
      <c r="H55" s="45">
        <v>30000000</v>
      </c>
      <c r="I55" s="46"/>
      <c r="J55" s="16">
        <v>2044</v>
      </c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s="16" customFormat="1" ht="45" customHeight="1" x14ac:dyDescent="0.25">
      <c r="A56" s="7" t="s">
        <v>114</v>
      </c>
      <c r="B56" s="64">
        <v>7368</v>
      </c>
      <c r="C56" s="7" t="s">
        <v>10</v>
      </c>
      <c r="D56" s="17" t="s">
        <v>117</v>
      </c>
      <c r="E56" s="51" t="s">
        <v>116</v>
      </c>
      <c r="F56" s="43">
        <v>2021</v>
      </c>
      <c r="G56" s="44"/>
      <c r="H56" s="45">
        <v>3458984</v>
      </c>
      <c r="I56" s="46"/>
      <c r="J56" s="16">
        <v>2045</v>
      </c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s="16" customFormat="1" ht="45" customHeight="1" x14ac:dyDescent="0.25">
      <c r="A57" s="7" t="s">
        <v>114</v>
      </c>
      <c r="B57" s="64">
        <v>7368</v>
      </c>
      <c r="C57" s="7" t="s">
        <v>10</v>
      </c>
      <c r="D57" s="17" t="s">
        <v>117</v>
      </c>
      <c r="E57" s="119" t="s">
        <v>120</v>
      </c>
      <c r="F57" s="43">
        <v>2021</v>
      </c>
      <c r="G57" s="44"/>
      <c r="H57" s="45">
        <v>5970687</v>
      </c>
      <c r="I57" s="46"/>
      <c r="J57" s="16">
        <v>2046</v>
      </c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31.5" x14ac:dyDescent="0.2">
      <c r="A58" s="66"/>
      <c r="B58" s="67"/>
      <c r="C58" s="91"/>
      <c r="D58" s="92" t="s">
        <v>40</v>
      </c>
      <c r="E58" s="70"/>
      <c r="F58" s="60"/>
      <c r="G58" s="71"/>
      <c r="H58" s="62">
        <f>SUM(H59:H60)</f>
        <v>600000</v>
      </c>
      <c r="I58" s="63"/>
    </row>
    <row r="59" spans="1:52" s="16" customFormat="1" ht="47.25" x14ac:dyDescent="0.25">
      <c r="A59" s="7" t="s">
        <v>46</v>
      </c>
      <c r="B59" s="56">
        <v>7322</v>
      </c>
      <c r="C59" s="48" t="s">
        <v>36</v>
      </c>
      <c r="D59" s="93" t="s">
        <v>113</v>
      </c>
      <c r="E59" s="50" t="s">
        <v>89</v>
      </c>
      <c r="F59" s="43">
        <v>2021</v>
      </c>
      <c r="G59" s="44"/>
      <c r="H59" s="45">
        <v>300000</v>
      </c>
      <c r="I59" s="46"/>
      <c r="J59" s="39">
        <v>2029</v>
      </c>
    </row>
    <row r="60" spans="1:52" s="16" customFormat="1" ht="47.25" x14ac:dyDescent="0.25">
      <c r="A60" s="7" t="s">
        <v>46</v>
      </c>
      <c r="B60" s="56">
        <v>7322</v>
      </c>
      <c r="C60" s="48" t="s">
        <v>36</v>
      </c>
      <c r="D60" s="41"/>
      <c r="E60" s="50" t="s">
        <v>88</v>
      </c>
      <c r="F60" s="43">
        <v>2021</v>
      </c>
      <c r="G60" s="44"/>
      <c r="H60" s="45">
        <v>300000</v>
      </c>
      <c r="I60" s="46"/>
      <c r="J60" s="1">
        <v>2030</v>
      </c>
    </row>
    <row r="61" spans="1:52" ht="47.25" x14ac:dyDescent="0.2">
      <c r="A61" s="66"/>
      <c r="B61" s="68"/>
      <c r="C61" s="91"/>
      <c r="D61" s="92" t="s">
        <v>94</v>
      </c>
      <c r="E61" s="70"/>
      <c r="F61" s="60"/>
      <c r="G61" s="71"/>
      <c r="H61" s="62">
        <f>SUM(H62)</f>
        <v>1750000</v>
      </c>
      <c r="I61" s="63"/>
    </row>
    <row r="62" spans="1:52" s="16" customFormat="1" ht="31.5" x14ac:dyDescent="0.25">
      <c r="A62" s="7" t="s">
        <v>95</v>
      </c>
      <c r="B62" s="47">
        <v>2080</v>
      </c>
      <c r="C62" s="48" t="s">
        <v>96</v>
      </c>
      <c r="D62" s="94" t="s">
        <v>97</v>
      </c>
      <c r="E62" s="51" t="s">
        <v>16</v>
      </c>
      <c r="F62" s="43">
        <v>2020</v>
      </c>
      <c r="G62" s="44"/>
      <c r="H62" s="45">
        <v>1750000</v>
      </c>
      <c r="I62" s="46"/>
      <c r="J62" s="16">
        <v>2037</v>
      </c>
    </row>
    <row r="63" spans="1:52" s="5" customFormat="1" ht="15.75" x14ac:dyDescent="0.2">
      <c r="A63" s="66"/>
      <c r="B63" s="67"/>
      <c r="C63" s="68"/>
      <c r="D63" s="69" t="s">
        <v>17</v>
      </c>
      <c r="E63" s="70"/>
      <c r="F63" s="60"/>
      <c r="G63" s="71"/>
      <c r="H63" s="62">
        <f>SUM(H64:H65)</f>
        <v>2962900</v>
      </c>
      <c r="I63" s="6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ht="33" customHeight="1" x14ac:dyDescent="0.2">
      <c r="A64" s="95" t="s">
        <v>53</v>
      </c>
      <c r="B64" s="96">
        <v>6011</v>
      </c>
      <c r="C64" s="7" t="s">
        <v>54</v>
      </c>
      <c r="D64" s="97" t="s">
        <v>55</v>
      </c>
      <c r="E64" s="97" t="s">
        <v>56</v>
      </c>
      <c r="F64" s="98">
        <v>2021</v>
      </c>
      <c r="G64" s="99"/>
      <c r="H64" s="100">
        <v>1484700</v>
      </c>
      <c r="I64" s="101" t="s">
        <v>12</v>
      </c>
      <c r="J64" s="16">
        <v>2031</v>
      </c>
    </row>
    <row r="65" spans="1:10" s="16" customFormat="1" ht="31.5" x14ac:dyDescent="0.25">
      <c r="A65" s="95" t="s">
        <v>53</v>
      </c>
      <c r="B65" s="96">
        <v>6011</v>
      </c>
      <c r="C65" s="7" t="s">
        <v>54</v>
      </c>
      <c r="D65" s="41"/>
      <c r="E65" s="97" t="s">
        <v>57</v>
      </c>
      <c r="F65" s="43">
        <v>2021</v>
      </c>
      <c r="G65" s="44"/>
      <c r="H65" s="45">
        <v>1478200</v>
      </c>
      <c r="I65" s="46"/>
      <c r="J65" s="1">
        <v>2032</v>
      </c>
    </row>
    <row r="66" spans="1:10" ht="15.75" x14ac:dyDescent="0.25">
      <c r="A66" s="3" t="s">
        <v>2</v>
      </c>
      <c r="B66" s="30"/>
      <c r="C66" s="8"/>
      <c r="D66" s="102" t="s">
        <v>33</v>
      </c>
      <c r="E66" s="3" t="s">
        <v>2</v>
      </c>
      <c r="F66" s="3" t="s">
        <v>2</v>
      </c>
      <c r="G66" s="3" t="s">
        <v>2</v>
      </c>
      <c r="H66" s="103">
        <f>H48+H7</f>
        <v>149105650</v>
      </c>
      <c r="I66" s="3" t="s">
        <v>2</v>
      </c>
    </row>
    <row r="67" spans="1:10" x14ac:dyDescent="0.2">
      <c r="B67" s="31"/>
      <c r="C67" s="31"/>
      <c r="D67" s="31"/>
      <c r="E67" s="31"/>
      <c r="F67" s="31"/>
      <c r="G67" s="31"/>
      <c r="H67" s="32"/>
      <c r="I67" s="31"/>
    </row>
    <row r="68" spans="1:10" ht="18.75" x14ac:dyDescent="0.3">
      <c r="B68" s="31"/>
      <c r="C68" s="127" t="s">
        <v>68</v>
      </c>
      <c r="D68" s="127"/>
      <c r="E68" s="127"/>
      <c r="F68" s="127"/>
      <c r="G68" s="127"/>
      <c r="H68" s="32"/>
      <c r="I68" s="31"/>
    </row>
    <row r="69" spans="1:10" x14ac:dyDescent="0.2">
      <c r="B69" s="31"/>
      <c r="C69" s="31"/>
      <c r="D69" s="31"/>
      <c r="E69" s="31"/>
      <c r="F69" s="31"/>
      <c r="G69" s="31"/>
      <c r="H69" s="32"/>
      <c r="I69" s="31"/>
    </row>
    <row r="70" spans="1:10" x14ac:dyDescent="0.2">
      <c r="B70" s="31"/>
      <c r="C70" s="31"/>
      <c r="D70" s="31"/>
      <c r="E70" s="31"/>
      <c r="F70" s="31"/>
      <c r="G70" s="34"/>
      <c r="H70" s="33"/>
      <c r="I70" s="31"/>
    </row>
    <row r="71" spans="1:10" ht="20.25" x14ac:dyDescent="0.3">
      <c r="B71" s="31"/>
      <c r="C71" s="31"/>
      <c r="D71" s="31"/>
      <c r="E71" s="35"/>
      <c r="F71" s="36"/>
      <c r="G71" s="37"/>
      <c r="H71" s="38"/>
      <c r="I71" s="36"/>
    </row>
    <row r="72" spans="1:10" x14ac:dyDescent="0.2">
      <c r="E72" s="16"/>
      <c r="F72" s="16"/>
      <c r="G72" s="16"/>
      <c r="H72" s="24"/>
      <c r="I72" s="16"/>
    </row>
    <row r="73" spans="1:10" x14ac:dyDescent="0.2">
      <c r="E73" s="16"/>
      <c r="F73" s="16"/>
      <c r="G73" s="28"/>
      <c r="H73" s="24"/>
      <c r="I73" s="16"/>
    </row>
    <row r="74" spans="1:10" ht="18.75" x14ac:dyDescent="0.3">
      <c r="C74" s="120"/>
      <c r="D74" s="120"/>
      <c r="E74" s="120"/>
      <c r="F74" s="120"/>
      <c r="G74" s="120"/>
      <c r="H74" s="24"/>
      <c r="I74" s="16"/>
    </row>
  </sheetData>
  <autoFilter ref="A8:AZ66" xr:uid="{FE7D03F9-3AE2-4CDE-A0F7-AF25136DF08B}"/>
  <mergeCells count="7">
    <mergeCell ref="C74:G74"/>
    <mergeCell ref="A7:G7"/>
    <mergeCell ref="G2:I2"/>
    <mergeCell ref="G1:I1"/>
    <mergeCell ref="A4:I4"/>
    <mergeCell ref="A3:I3"/>
    <mergeCell ref="C68:G68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63" fitToHeight="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2021-01-26T08:30:58Z</cp:lastPrinted>
  <dcterms:created xsi:type="dcterms:W3CDTF">2019-11-12T13:23:27Z</dcterms:created>
  <dcterms:modified xsi:type="dcterms:W3CDTF">2021-01-28T14:05:32Z</dcterms:modified>
</cp:coreProperties>
</file>